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Grafico2" sheetId="1" r:id="rId1"/>
    <sheet name="Foglio1" sheetId="2" r:id="rId2"/>
  </sheets>
  <definedNames>
    <definedName name="_xlnm.Print_Area" localSheetId="1">'Foglio1'!$A$1:$O$21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<sst xmlns="http://schemas.openxmlformats.org/spreadsheetml/2006/main" count="20" uniqueCount="20">
  <si>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CARATTERE DA TRASMETTERE</t>
  </si>
  <si>
    <t>numero casuale</t>
  </si>
  <si>
    <t xml:space="preserve">CODICE ASCII RELATIVO </t>
  </si>
  <si>
    <t>CODICE BINARIO RELATIVO</t>
  </si>
  <si>
    <t>NUMERO DI BIT A 1</t>
  </si>
  <si>
    <t>BIT DI PARITA TRASPMESSO</t>
  </si>
  <si>
    <t>CODICE DA TRASMETTERE</t>
  </si>
  <si>
    <t>PROBABILITA DI ERRORE CASUALE</t>
  </si>
  <si>
    <t xml:space="preserve">CODICCE BINARIO RICEVUTO </t>
  </si>
  <si>
    <t>BIT DI PARITA RICEVUTO</t>
  </si>
  <si>
    <t xml:space="preserve">VALORE DEL CODICE ORIGINALE </t>
  </si>
  <si>
    <t>NUMERO DI BIT 1 NEL CODICE</t>
  </si>
  <si>
    <t>BIT DI PARITA CALCOLATO</t>
  </si>
  <si>
    <t>CARATTERE RICEVUTO</t>
  </si>
  <si>
    <t>contatore prove</t>
  </si>
  <si>
    <t>probabilita di errore</t>
  </si>
  <si>
    <t>ricezione corretta</t>
  </si>
  <si>
    <t>errore sconosciuto</t>
  </si>
  <si>
    <t>errore riconosciuto</t>
  </si>
  <si>
    <t>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</si>
</sst>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.2"/>
      <color indexed="8"/>
      <name val="Arial"/>
      <family val="2"/>
    </font>
    <font>
      <sz val="10"/>
      <color indexed="13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left" indent="1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FREQUENZA DEGLI EVENTI DI STIMA IN RICEZIONE</a:t>
            </a:r>
          </a:p>
        </c:rich>
      </c:tx>
      <c:layout>
        <c:manualLayout>
          <c:xMode val="factor"/>
          <c:yMode val="factor"/>
          <c:x val="0.026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645"/>
          <c:w val="0.7295"/>
          <c:h val="0.7782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Foglio1!$E$18:$J$18</c:f>
              <c:numCache>
                <c:ptCount val="6"/>
                <c:pt idx="0">
                  <c:v>0.01</c:v>
                </c:pt>
                <c:pt idx="1">
                  <c:v>0.03</c:v>
                </c:pt>
                <c:pt idx="2">
                  <c:v>0.05</c:v>
                </c:pt>
                <c:pt idx="3">
                  <c:v>0.08</c:v>
                </c:pt>
                <c:pt idx="4">
                  <c:v>0.1</c:v>
                </c:pt>
                <c:pt idx="5">
                  <c:v>0.25</c:v>
                </c:pt>
              </c:numCache>
            </c:numRef>
          </c:cat>
          <c:val>
            <c:numRef>
              <c:f>Foglio1!$E$21:$J$21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Foglio1!$E$18:$J$18</c:f>
              <c:numCache>
                <c:ptCount val="6"/>
                <c:pt idx="0">
                  <c:v>0.01</c:v>
                </c:pt>
                <c:pt idx="1">
                  <c:v>0.03</c:v>
                </c:pt>
                <c:pt idx="2">
                  <c:v>0.05</c:v>
                </c:pt>
                <c:pt idx="3">
                  <c:v>0.08</c:v>
                </c:pt>
                <c:pt idx="4">
                  <c:v>0.1</c:v>
                </c:pt>
                <c:pt idx="5">
                  <c:v>0.25</c:v>
                </c:pt>
              </c:numCache>
            </c:numRef>
          </c:cat>
          <c:val>
            <c:numRef>
              <c:f>Foglio1!$E$20:$J$20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Foglio1!$E$18:$J$18</c:f>
              <c:numCache>
                <c:ptCount val="6"/>
                <c:pt idx="0">
                  <c:v>0.01</c:v>
                </c:pt>
                <c:pt idx="1">
                  <c:v>0.03</c:v>
                </c:pt>
                <c:pt idx="2">
                  <c:v>0.05</c:v>
                </c:pt>
                <c:pt idx="3">
                  <c:v>0.08</c:v>
                </c:pt>
                <c:pt idx="4">
                  <c:v>0.1</c:v>
                </c:pt>
                <c:pt idx="5">
                  <c:v>0.25</c:v>
                </c:pt>
              </c:numCache>
            </c:numRef>
          </c:cat>
          <c:val>
            <c:numRef>
              <c:f>Foglio1!$E$19:$J$19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overlap val="100"/>
        <c:axId val="20022607"/>
        <c:axId val="45985736"/>
      </c:barChart>
      <c:catAx>
        <c:axId val="20022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PERCENTUALE DEGLI EVENTI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85736"/>
        <c:crossesAt val="0"/>
        <c:auto val="1"/>
        <c:lblOffset val="100"/>
        <c:noMultiLvlLbl val="0"/>
      </c:catAx>
      <c:valAx>
        <c:axId val="45985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PROBABILITA' DI ERRORE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22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5"/>
          <c:y val="0.43125"/>
          <c:w val="0.2555"/>
          <c:h val="0.1175"/>
        </c:manualLayout>
      </c:layout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42900" y="180975"/>
        <a:ext cx="78200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rafico2"/>
  <dimension ref="A1:A1"/>
  <sheetViews>
    <sheetView tabSelected="1" zoomScale="112" zoomScaleNormal="112" workbookViewId="0" topLeftCell="A1">
      <selection activeCell="A1" activeCellId="1" sqref="M2:N3 A1"/>
    </sheetView>
  </sheetViews>
  <sheetFormatPr defaultColWidth="11.57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B2:R50"/>
  <sheetViews>
    <sheetView showFormulas="1" workbookViewId="0" topLeftCell="B1">
      <selection activeCell="F19" sqref="F19"/>
    </sheetView>
  </sheetViews>
  <sheetFormatPr defaultColWidth="9.140625" defaultRowHeight="12.75"/>
  <cols>
    <col min="2" max="2" width="35.57421875" style="0" customWidth="1"/>
    <col min="10" max="10" width="10.140625" style="0" bestFit="1" customWidth="1"/>
  </cols>
  <sheetData>
    <row r="2" spans="2:18" ht="12.75">
      <c r="B2" s="9" t="s">
        <v>0</v>
      </c>
      <c r="C2" s="12" t="s">
        <v>19</v>
      </c>
      <c r="M2" s="7" t="s">
        <v>1</v>
      </c>
      <c r="N2" s="7"/>
      <c r="Q2" s="1"/>
      <c r="R2" s="1"/>
    </row>
    <row r="3" spans="2:18" ht="12.75">
      <c r="B3" s="9" t="s">
        <v>2</v>
      </c>
      <c r="C3" s="10">
        <f>CODE(C2)</f>
        <v>116</v>
      </c>
      <c r="M3" s="16">
        <f ca="1">RAND()</f>
        <v>0.13600098234779767</v>
      </c>
      <c r="N3" s="16"/>
      <c r="Q3" s="1"/>
      <c r="R3" s="1"/>
    </row>
    <row r="4" spans="2:18" ht="12.75">
      <c r="B4" s="9" t="s">
        <v>3</v>
      </c>
      <c r="C4" s="10">
        <f>bit(C3,6)</f>
        <v>1</v>
      </c>
      <c r="D4" s="10">
        <f>bit($C$3,5)</f>
        <v>1</v>
      </c>
      <c r="E4" s="10">
        <f>bit($C$3,4)</f>
        <v>1</v>
      </c>
      <c r="F4" s="10">
        <f>bit($C$3,3)</f>
        <v>0</v>
      </c>
      <c r="G4" s="10">
        <f>bit($C$3,2)</f>
        <v>1</v>
      </c>
      <c r="H4" s="10">
        <f>bit($C$3,1)</f>
        <v>0</v>
      </c>
      <c r="I4" s="10">
        <f>bit($C$3,0)</f>
        <v>0</v>
      </c>
      <c r="Q4" s="1"/>
      <c r="R4" s="1"/>
    </row>
    <row r="5" spans="2:18" ht="12.75">
      <c r="B5" s="9" t="s">
        <v>4</v>
      </c>
      <c r="C5" s="10">
        <f>COUNTIF(C4:I4,1)</f>
        <v>4</v>
      </c>
      <c r="M5" s="13" t="str">
        <f>IF(AND(C13=C3,C12=C15),"codice ricevuto correttamente","")</f>
        <v>codice ricevuto correttamente</v>
      </c>
      <c r="N5" s="13"/>
      <c r="O5" s="13"/>
      <c r="Q5" s="1"/>
      <c r="R5" s="1"/>
    </row>
    <row r="6" spans="2:18" ht="12.75">
      <c r="B6" s="9" t="s">
        <v>5</v>
      </c>
      <c r="C6" s="10">
        <f>IF(MOD(COUNTIF(C4:I4,1),2),1,0)</f>
        <v>0</v>
      </c>
      <c r="M6" s="13"/>
      <c r="N6" s="13"/>
      <c r="O6" s="13"/>
      <c r="Q6" s="1"/>
      <c r="R6" s="1"/>
    </row>
    <row r="7" spans="2:18" ht="12.75">
      <c r="B7" s="9" t="s">
        <v>6</v>
      </c>
      <c r="C7" s="10">
        <f>C6</f>
        <v>0</v>
      </c>
      <c r="D7" s="10">
        <f aca="true" t="shared" si="0" ref="D7:J7">C4</f>
        <v>1</v>
      </c>
      <c r="E7" s="10">
        <f t="shared" si="0"/>
        <v>1</v>
      </c>
      <c r="F7" s="10">
        <f t="shared" si="0"/>
        <v>1</v>
      </c>
      <c r="G7" s="10">
        <f t="shared" si="0"/>
        <v>0</v>
      </c>
      <c r="H7" s="10">
        <f t="shared" si="0"/>
        <v>1</v>
      </c>
      <c r="I7" s="10">
        <f t="shared" si="0"/>
        <v>0</v>
      </c>
      <c r="J7" s="10">
        <f t="shared" si="0"/>
        <v>0</v>
      </c>
      <c r="M7" s="14">
        <f>IF((C15&lt;&gt;C12),"errore riconosciuto","")</f>
      </c>
      <c r="N7" s="14"/>
      <c r="O7" s="14"/>
      <c r="Q7" s="1"/>
      <c r="R7" s="1"/>
    </row>
    <row r="8" spans="3:18" ht="12.75">
      <c r="C8" s="2"/>
      <c r="D8" s="2"/>
      <c r="E8" s="3"/>
      <c r="F8" s="2"/>
      <c r="G8" s="2"/>
      <c r="H8" s="2"/>
      <c r="I8" s="2"/>
      <c r="J8" s="2"/>
      <c r="M8" s="14"/>
      <c r="N8" s="14"/>
      <c r="O8" s="14"/>
      <c r="Q8" s="1"/>
      <c r="R8" s="1"/>
    </row>
    <row r="9" spans="2:18" ht="12.75">
      <c r="B9" s="11" t="s">
        <v>7</v>
      </c>
      <c r="C9" s="8">
        <v>0.25</v>
      </c>
      <c r="D9" s="2"/>
      <c r="E9" s="2"/>
      <c r="F9" s="2"/>
      <c r="G9" s="2"/>
      <c r="H9" s="2"/>
      <c r="I9" s="2"/>
      <c r="J9" s="2"/>
      <c r="M9" s="15">
        <f>IF(AND(C15=C12,C13&lt;&gt;C3),"errore non riconosciuto","")</f>
      </c>
      <c r="N9" s="15"/>
      <c r="O9" s="15"/>
      <c r="Q9" s="1"/>
      <c r="R9" s="1"/>
    </row>
    <row r="10" spans="3:18" ht="12.75">
      <c r="C10" s="2"/>
      <c r="D10" s="2"/>
      <c r="E10" s="2"/>
      <c r="F10" s="2"/>
      <c r="G10" s="2"/>
      <c r="H10" s="2"/>
      <c r="I10" s="2"/>
      <c r="J10" s="2"/>
      <c r="M10" s="15"/>
      <c r="N10" s="15"/>
      <c r="O10" s="15"/>
      <c r="Q10" s="1"/>
      <c r="R10" s="1"/>
    </row>
    <row r="11" spans="2:18" ht="12.75">
      <c r="B11" s="9" t="s">
        <v>8</v>
      </c>
      <c r="C11" s="10"/>
      <c r="D11" s="10">
        <f aca="true" ca="1" t="shared" si="1" ref="C11:J11">IF(RAND()&lt;=$C$9,1-D7,D7)</f>
        <v>1</v>
      </c>
      <c r="E11" s="10">
        <f ca="1" t="shared" si="1"/>
        <v>1</v>
      </c>
      <c r="F11" s="10">
        <f ca="1" t="shared" si="1"/>
        <v>1</v>
      </c>
      <c r="G11" s="10">
        <f ca="1" t="shared" si="1"/>
        <v>0</v>
      </c>
      <c r="H11" s="10">
        <f ca="1" t="shared" si="1"/>
        <v>1</v>
      </c>
      <c r="I11" s="10">
        <f ca="1" t="shared" si="1"/>
        <v>0</v>
      </c>
      <c r="J11" s="10">
        <f ca="1" t="shared" si="1"/>
        <v>0</v>
      </c>
      <c r="Q11" s="1"/>
      <c r="R11" s="1"/>
    </row>
    <row r="12" spans="2:18" ht="12.75">
      <c r="B12" s="9" t="s">
        <v>9</v>
      </c>
      <c r="C12" s="10">
        <f>C11</f>
        <v>0</v>
      </c>
      <c r="H12" s="4"/>
      <c r="Q12" s="1"/>
      <c r="R12" s="1"/>
    </row>
    <row r="13" spans="2:18" ht="12.75">
      <c r="B13" s="9" t="s">
        <v>10</v>
      </c>
      <c r="C13" s="10">
        <f>D11*2^6+E11*2^5+F11*2^4+G11*2^3+H11*2^2+I11*2^1+J11*2^0</f>
        <v>116</v>
      </c>
      <c r="Q13" s="1"/>
      <c r="R13" s="1"/>
    </row>
    <row r="14" spans="2:18" ht="12.75">
      <c r="B14" s="9" t="s">
        <v>11</v>
      </c>
      <c r="C14" s="10">
        <f>COUNTIF(C11:I11,1)</f>
        <v>4</v>
      </c>
      <c r="Q14" s="1"/>
      <c r="R14" s="1"/>
    </row>
    <row r="15" spans="2:18" ht="12.75">
      <c r="B15" s="9" t="s">
        <v>12</v>
      </c>
      <c r="C15" s="10">
        <f>IF(MOD(COUNTIF(C11:J11,1),2),1,0)</f>
        <v>0</v>
      </c>
      <c r="Q15" s="1"/>
      <c r="R15" s="1"/>
    </row>
    <row r="16" spans="2:18" ht="12.75">
      <c r="B16" s="11" t="s">
        <v>13</v>
      </c>
      <c r="C16" s="10" t="str">
        <f>IF(C15=C12,CHAR(C13),"???")</f>
        <v>t</v>
      </c>
      <c r="Q16" s="1"/>
      <c r="R16" s="1"/>
    </row>
    <row r="17" spans="3:18" ht="12.75">
      <c r="C17" s="4"/>
      <c r="M17" s="7" t="s">
        <v>14</v>
      </c>
      <c r="N17" s="7"/>
      <c r="Q17" s="1"/>
      <c r="R17" s="1"/>
    </row>
    <row r="18" spans="3:18" ht="12.75">
      <c r="C18" s="7" t="s">
        <v>15</v>
      </c>
      <c r="D18" s="7"/>
      <c r="E18" s="8">
        <v>0.01</v>
      </c>
      <c r="F18" s="8">
        <v>0.03</v>
      </c>
      <c r="G18" s="8">
        <v>0.05</v>
      </c>
      <c r="H18" s="8">
        <v>0.08</v>
      </c>
      <c r="I18" s="8">
        <v>0.1</v>
      </c>
      <c r="J18" s="8">
        <v>0.25</v>
      </c>
      <c r="M18" s="17">
        <f>M18+1</f>
        <v>28</v>
      </c>
      <c r="N18" s="17"/>
      <c r="Q18" s="1"/>
      <c r="R18" s="1"/>
    </row>
    <row r="19" spans="3:18" ht="12.75">
      <c r="C19" s="7" t="s">
        <v>16</v>
      </c>
      <c r="D19" s="7"/>
      <c r="E19" s="8">
        <f>IF(AND(AND($C$13=$C$3,$C$12=$C$6),$C$9=E$18),E$19+1,E$19)</f>
        <v>0</v>
      </c>
      <c r="F19" s="8">
        <f>IF(AND(AND($C$13=$C$3,$C$12=$C$6),$C$9=F$18),F$19+1,F$19)</f>
        <v>1</v>
      </c>
      <c r="G19" s="8">
        <f>IF(AND(AND($C$13=$C$3,$C$12=$C$6),$C$9=G$18),G$19+1,G$19)</f>
        <v>0</v>
      </c>
      <c r="H19" s="8">
        <f>IF(AND(AND($C$13=$C$3,$C$12=$C$6),$C$9=H$18),H$19+1,H$19)</f>
        <v>0</v>
      </c>
      <c r="I19" s="8">
        <f>IF(AND(AND($C$13=$C$3,$C$12=$C$6),$C$9=I$18),I$19+1,I$19)</f>
        <v>0</v>
      </c>
      <c r="J19" s="8">
        <f>IF(AND(AND($C$13=$C$3,$C$12=$C$6),$C$9=J$18),J$19+1,J$19)</f>
        <v>3</v>
      </c>
      <c r="Q19" s="1"/>
      <c r="R19" s="1"/>
    </row>
    <row r="20" spans="3:18" ht="12.75">
      <c r="C20" s="7" t="s">
        <v>17</v>
      </c>
      <c r="D20" s="7"/>
      <c r="E20" s="8">
        <f aca="true" t="shared" si="2" ref="E20:J20">IF(AND(AND($C$15=$C$12),($C$13&lt;&gt;$C$3),($C$9=E$18)),E$20+1,E$20)</f>
        <v>0</v>
      </c>
      <c r="F20" s="8">
        <f t="shared" si="2"/>
        <v>0</v>
      </c>
      <c r="G20" s="8">
        <f t="shared" si="2"/>
        <v>0</v>
      </c>
      <c r="H20" s="8">
        <f t="shared" si="2"/>
        <v>0</v>
      </c>
      <c r="I20" s="8">
        <f>IF(AND(AND($C$15=$C$12),($C$13&lt;&gt;$C$3),($C$9=I$18)),I$20+1,I$20)</f>
        <v>0</v>
      </c>
      <c r="J20" s="8">
        <f t="shared" si="2"/>
        <v>18</v>
      </c>
      <c r="N20" s="6"/>
      <c r="Q20" s="1"/>
      <c r="R20" s="1"/>
    </row>
    <row r="21" spans="3:18" ht="12.75">
      <c r="C21" s="7" t="s">
        <v>18</v>
      </c>
      <c r="D21" s="7"/>
      <c r="E21" s="8">
        <f>IF(AND(AND($C$15&lt;&gt;$C$12),$C$9=E$18),E$19+1,E$19)</f>
        <v>0</v>
      </c>
      <c r="F21" s="8">
        <f>IF(AND(AND($C$15&lt;&gt;$C$12),$C$9=F$18),F$19+1,F$19)</f>
        <v>1</v>
      </c>
      <c r="G21" s="8">
        <f>IF(AND(AND($C$15&lt;&gt;$C$12),$C$9=G$18),G$19+1,G$19)</f>
        <v>0</v>
      </c>
      <c r="H21" s="8">
        <f>IF(AND(AND($C$15&lt;&gt;$C$12),$C$9=H$18),H$19+1,H$19)</f>
        <v>0</v>
      </c>
      <c r="I21" s="8">
        <f>IF(AND(AND($C$15&lt;&gt;$C$12),$C$9=I$18),I$19+1,I$19)</f>
        <v>0</v>
      </c>
      <c r="J21" s="8">
        <f>IF(AND(AND($C$15&lt;&gt;$C$12),$C$9=J$18),J$19+1,J$19)</f>
        <v>3</v>
      </c>
      <c r="N21" s="6"/>
      <c r="Q21" s="1"/>
      <c r="R21" s="1"/>
    </row>
    <row r="22" spans="5:18" ht="12.75">
      <c r="E22" s="1"/>
      <c r="Q22" s="1"/>
      <c r="R22" s="1"/>
    </row>
    <row r="23" spans="17:18" ht="12.75">
      <c r="Q23" s="1"/>
      <c r="R23" s="1"/>
    </row>
    <row r="24" spans="17:18" ht="12.75">
      <c r="Q24" s="1"/>
      <c r="R24" s="1"/>
    </row>
    <row r="25" spans="17:18" ht="12.75">
      <c r="Q25" s="1"/>
      <c r="R25" s="1"/>
    </row>
    <row r="26" spans="17:18" ht="12.75">
      <c r="Q26" s="1"/>
      <c r="R26" s="1"/>
    </row>
    <row r="27" spans="17:18" ht="12.75">
      <c r="Q27" s="1"/>
      <c r="R27" s="1"/>
    </row>
    <row r="28" spans="17:18" ht="12.75">
      <c r="Q28" s="5"/>
      <c r="R28" s="1"/>
    </row>
    <row r="29" spans="17:18" ht="12.75">
      <c r="Q29" s="5"/>
      <c r="R29" s="1"/>
    </row>
    <row r="30" spans="17:18" ht="12.75">
      <c r="Q30" s="5"/>
      <c r="R30" s="1"/>
    </row>
    <row r="31" spans="17:18" ht="12.75">
      <c r="Q31" s="5"/>
      <c r="R31" s="1"/>
    </row>
    <row r="32" spans="17:18" ht="12.75">
      <c r="Q32" s="5"/>
      <c r="R32" s="1"/>
    </row>
    <row r="33" spans="17:18" ht="12.75">
      <c r="Q33" s="5"/>
      <c r="R33" s="1"/>
    </row>
    <row r="34" spans="17:18" ht="12.75">
      <c r="Q34" s="5"/>
      <c r="R34" s="1"/>
    </row>
    <row r="35" spans="17:18" ht="12.75">
      <c r="Q35" s="5"/>
      <c r="R35" s="1"/>
    </row>
    <row r="36" spans="17:18" ht="12.75">
      <c r="Q36" s="5"/>
      <c r="R36" s="1"/>
    </row>
    <row r="37" spans="17:18" ht="12.75">
      <c r="Q37" s="5"/>
      <c r="R37" s="1"/>
    </row>
    <row r="38" spans="17:18" ht="12.75">
      <c r="Q38" s="5"/>
      <c r="R38" s="1"/>
    </row>
    <row r="39" spans="17:18" ht="12.75">
      <c r="Q39" s="5"/>
      <c r="R39" s="1"/>
    </row>
    <row r="40" spans="17:18" ht="12.75">
      <c r="Q40" s="5"/>
      <c r="R40" s="1"/>
    </row>
    <row r="41" spans="17:18" ht="12.75">
      <c r="Q41" s="5"/>
      <c r="R41" s="1"/>
    </row>
    <row r="42" spans="17:18" ht="12.75">
      <c r="Q42" s="5"/>
      <c r="R42" s="1"/>
    </row>
    <row r="43" spans="17:18" ht="12.75">
      <c r="Q43" s="5"/>
      <c r="R43" s="1"/>
    </row>
    <row r="44" spans="17:18" ht="12.75">
      <c r="Q44" s="5"/>
      <c r="R44" s="1"/>
    </row>
    <row r="45" spans="17:18" ht="12.75">
      <c r="Q45" s="5"/>
      <c r="R45" s="1"/>
    </row>
    <row r="46" spans="17:18" ht="12.75">
      <c r="Q46" s="5"/>
      <c r="R46" s="1"/>
    </row>
    <row r="47" spans="17:18" ht="12.75">
      <c r="Q47" s="5"/>
      <c r="R47" s="1"/>
    </row>
    <row r="48" spans="17:18" ht="12.75">
      <c r="Q48" s="5"/>
      <c r="R48" s="1"/>
    </row>
    <row r="49" spans="17:18" ht="12.75">
      <c r="Q49" s="5"/>
      <c r="R49" s="1"/>
    </row>
    <row r="50" spans="17:18" ht="12.75">
      <c r="Q50" s="5"/>
      <c r="R50" s="1"/>
    </row>
  </sheetData>
  <sheetProtection selectLockedCells="1" selectUnlockedCells="1"/>
  <mergeCells count="11">
    <mergeCell ref="M2:N2"/>
    <mergeCell ref="M3:N3"/>
    <mergeCell ref="M5:O6"/>
    <mergeCell ref="M7:O8"/>
    <mergeCell ref="C19:D19"/>
    <mergeCell ref="C20:D20"/>
    <mergeCell ref="C21:D21"/>
    <mergeCell ref="M9:O10"/>
    <mergeCell ref="M17:N17"/>
    <mergeCell ref="C18:D18"/>
    <mergeCell ref="M18:N18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studente</cp:lastModifiedBy>
  <dcterms:modified xsi:type="dcterms:W3CDTF">2014-12-22T11:55:55Z</dcterms:modified>
  <cp:category/>
  <cp:version/>
  <cp:contentType/>
  <cp:contentStatus/>
</cp:coreProperties>
</file>